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965"/>
  </bookViews>
  <sheets>
    <sheet name="Sheet1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K17" i="1" l="1"/>
  <c r="Q12" i="1"/>
  <c r="H43" i="1" l="1"/>
  <c r="K43" i="1" s="1"/>
  <c r="H31" i="1"/>
  <c r="Q35" i="1" s="1"/>
  <c r="E17" i="1"/>
  <c r="N17" i="1"/>
  <c r="Q31" i="1"/>
  <c r="Q58" i="1" s="1"/>
  <c r="E20" i="1"/>
  <c r="E54" i="1" l="1"/>
  <c r="B54" i="1"/>
  <c r="Q17" i="1"/>
  <c r="H54" i="1" l="1"/>
  <c r="Q20" i="1"/>
  <c r="Q22" i="1" s="1"/>
  <c r="H20" i="1"/>
  <c r="N43" i="1" l="1"/>
  <c r="Q43" i="1" s="1"/>
  <c r="K54" i="1"/>
  <c r="Q54" i="1" s="1"/>
  <c r="E22" i="1"/>
  <c r="Q24" i="1"/>
  <c r="E24" i="1"/>
</calcChain>
</file>

<file path=xl/sharedStrings.xml><?xml version="1.0" encoding="utf-8"?>
<sst xmlns="http://schemas.openxmlformats.org/spreadsheetml/2006/main" count="133" uniqueCount="85">
  <si>
    <t>Original Option</t>
  </si>
  <si>
    <t>Wattage</t>
  </si>
  <si>
    <t>Quantity</t>
  </si>
  <si>
    <t>of fittings</t>
  </si>
  <si>
    <t>Hours per day</t>
  </si>
  <si>
    <t>Days per Year</t>
  </si>
  <si>
    <t>of operation</t>
  </si>
  <si>
    <t>Total kWh</t>
  </si>
  <si>
    <t>per Year</t>
  </si>
  <si>
    <t>kWh</t>
  </si>
  <si>
    <t>LED Option</t>
  </si>
  <si>
    <t>LED Total kWh</t>
  </si>
  <si>
    <t>kWh Rate</t>
  </si>
  <si>
    <t xml:space="preserve">System </t>
  </si>
  <si>
    <t>Losses</t>
  </si>
  <si>
    <t>System</t>
  </si>
  <si>
    <t>LED Rated Life</t>
  </si>
  <si>
    <t>(Hours)</t>
  </si>
  <si>
    <t>Rated Life (Hours)</t>
  </si>
  <si>
    <t>NZ$</t>
  </si>
  <si>
    <t>Typically 12000hrs</t>
  </si>
  <si>
    <t>for fluorescents</t>
  </si>
  <si>
    <t>Lighting Worxs</t>
  </si>
  <si>
    <t>LED at L70</t>
  </si>
  <si>
    <t>Cost of LED</t>
  </si>
  <si>
    <t>Refer to Note 1.</t>
  </si>
  <si>
    <t>Refer to Note 2.</t>
  </si>
  <si>
    <t>Refer to Note 3.</t>
  </si>
  <si>
    <t>÷</t>
  </si>
  <si>
    <t>X</t>
  </si>
  <si>
    <t>Labour Cost</t>
  </si>
  <si>
    <t>Parts cost</t>
  </si>
  <si>
    <t>of Original</t>
  </si>
  <si>
    <t>)</t>
  </si>
  <si>
    <t>+</t>
  </si>
  <si>
    <t>=</t>
  </si>
  <si>
    <t>-</t>
  </si>
  <si>
    <t>1.3 Tonnes/ 10000kWh =</t>
  </si>
  <si>
    <t>2) Savings Calculator for Maintenance Costs over Life of LED</t>
  </si>
  <si>
    <t>LED PAYBACK CALCULATOR</t>
  </si>
  <si>
    <t>3) Payback Period from Power Savings</t>
  </si>
  <si>
    <t>Lighting Worxs Ltd</t>
  </si>
  <si>
    <t>Fitting</t>
  </si>
  <si>
    <t xml:space="preserve">Cost of </t>
  </si>
  <si>
    <t>Original fitting</t>
  </si>
  <si>
    <t>Investment</t>
  </si>
  <si>
    <t>Yrs</t>
  </si>
  <si>
    <t>Annual Power</t>
  </si>
  <si>
    <t>Savings</t>
  </si>
  <si>
    <t>Life time maintenance savings =</t>
  </si>
  <si>
    <t>Kg/yr</t>
  </si>
  <si>
    <t>Life of LED</t>
  </si>
  <si>
    <t xml:space="preserve">Life of </t>
  </si>
  <si>
    <t>LED fittings</t>
  </si>
  <si>
    <t>Cost Savings</t>
  </si>
  <si>
    <t xml:space="preserve">Payback </t>
  </si>
  <si>
    <t>Period</t>
  </si>
  <si>
    <t>4) Payback Period from Power Savings and Maintenance Savings</t>
  </si>
  <si>
    <r>
      <t xml:space="preserve">X </t>
    </r>
    <r>
      <rPr>
        <sz val="12"/>
        <color theme="0"/>
        <rFont val="Calibri"/>
        <family val="2"/>
        <scheme val="minor"/>
      </rPr>
      <t>(</t>
    </r>
  </si>
  <si>
    <r>
      <t>Free Period (years)</t>
    </r>
    <r>
      <rPr>
        <sz val="10"/>
        <color rgb="FF005426"/>
        <rFont val="Calibri"/>
        <family val="2"/>
        <scheme val="minor"/>
      </rPr>
      <t>........................</t>
    </r>
  </si>
  <si>
    <r>
      <t xml:space="preserve">LED Maintenance </t>
    </r>
    <r>
      <rPr>
        <sz val="10"/>
        <color rgb="FF005426"/>
        <rFont val="Calibri"/>
        <family val="2"/>
        <scheme val="minor"/>
      </rPr>
      <t>........................</t>
    </r>
  </si>
  <si>
    <t>Notes:</t>
  </si>
  <si>
    <r>
      <t>Total kWh saved per year =</t>
    </r>
    <r>
      <rPr>
        <b/>
        <sz val="10"/>
        <color rgb="FF005426"/>
        <rFont val="Calibri"/>
        <family val="2"/>
        <scheme val="minor"/>
      </rPr>
      <t>….</t>
    </r>
  </si>
  <si>
    <r>
      <t>Power Cost Savings per year =</t>
    </r>
    <r>
      <rPr>
        <b/>
        <sz val="10"/>
        <color rgb="FF005426"/>
        <rFont val="Calibri"/>
        <family val="2"/>
        <scheme val="minor"/>
      </rPr>
      <t>….</t>
    </r>
  </si>
  <si>
    <r>
      <t>Kilograms of CO2 Saved =</t>
    </r>
    <r>
      <rPr>
        <b/>
        <sz val="10"/>
        <color rgb="FF005426"/>
        <rFont val="Calibri"/>
        <family val="2"/>
        <scheme val="minor"/>
      </rPr>
      <t>….</t>
    </r>
  </si>
  <si>
    <t>1) Savings Calculator for Power &amp; CO2 Emissions</t>
  </si>
  <si>
    <t>Initial</t>
  </si>
  <si>
    <t>Annual Maintenance</t>
  </si>
  <si>
    <t>Replacement Warranty Period from installation date</t>
  </si>
  <si>
    <t xml:space="preserve">This calculator gives payback time, the annual and life-time energy AND maintenance savings when you upgrade your lighting to LEDs.  Enter the wattage and life for both the old and new fixture and the billing rate per kilowatt-hour.  Be sure to include all costs, i.e. labour, parts, lamp disposal, etc. Only the white boxes require data input.
</t>
  </si>
  <si>
    <t>Refer to Note 4.</t>
  </si>
  <si>
    <r>
      <rPr>
        <sz val="10"/>
        <color rgb="FF005426"/>
        <rFont val="Calibri"/>
        <family val="2"/>
        <scheme val="minor"/>
      </rPr>
      <t>............</t>
    </r>
    <r>
      <rPr>
        <sz val="10"/>
        <color theme="0"/>
        <rFont val="Calibri"/>
        <family val="2"/>
        <scheme val="minor"/>
      </rPr>
      <t>Refer Note 5.</t>
    </r>
  </si>
  <si>
    <t>Refer Note 6.</t>
  </si>
  <si>
    <t>2) Lighting Worxs LED fittings and retrofit kits are rated for a minimum operating life of 50,000 hours to 70% of initial lumens.</t>
  </si>
  <si>
    <t>3) Fluorescent fittings over their life will require tube replacement and disposal and components suffer UV degradation, i.e. Diffuser, Lamp holders, etc.</t>
  </si>
  <si>
    <t>5) For actual cost of equivalent refer to Lighting Worxs prices on this site or prices from other manufacturers.</t>
  </si>
  <si>
    <t>6) For a new installation the price of fittings should be determined by your electrical contractor or electrical wholesaler.</t>
  </si>
  <si>
    <t>(Years)</t>
  </si>
  <si>
    <r>
      <rPr>
        <sz val="10"/>
        <color rgb="FF005426"/>
        <rFont val="Calibri"/>
        <family val="2"/>
        <scheme val="minor"/>
      </rPr>
      <t>......</t>
    </r>
    <r>
      <rPr>
        <sz val="10"/>
        <color theme="0"/>
        <rFont val="Calibri"/>
        <family val="2"/>
        <scheme val="minor"/>
      </rPr>
      <t>Maintenance Savings</t>
    </r>
  </si>
  <si>
    <t>(Averaged)</t>
  </si>
  <si>
    <t>4) Typically a fluorescent fitting will cost NZ$75-$85 in maintenance costs. As these fittings get older they cost more.</t>
  </si>
  <si>
    <t>Copyright 2014</t>
  </si>
  <si>
    <t>With energy costs inevitably increasing over time the payback period from power cost saving are likely be even shorter.</t>
  </si>
  <si>
    <t>Maintenance costs will vary from year to year dependant on the event types which occur. Therefore this calculation can only use average costs.</t>
  </si>
  <si>
    <t>1) Refer to fitting comparison for table on the Lighting Worxs website.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</si>
</sst>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FFFF"/>
      <name val="Arial"/>
      <family val="2"/>
    </font>
    <font>
      <sz val="10"/>
      <color rgb="FF005426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5426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54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2" fontId="3" fillId="2" borderId="0" xfId="0" applyNumberFormat="1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/>
    <xf numFmtId="164" fontId="10" fillId="2" borderId="0" xfId="0" applyNumberFormat="1" applyFont="1" applyFill="1" applyBorder="1" applyAlignment="1">
      <alignment horizontal="center"/>
    </xf>
    <xf numFmtId="0" fontId="4" fillId="2" borderId="0" xfId="0" applyFont="1" applyFill="1"/>
    <xf numFmtId="0" fontId="7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164" fontId="10" fillId="3" borderId="1" xfId="0" applyNumberFormat="1" applyFont="1" applyFill="1" applyBorder="1" applyProtection="1">
      <protection locked="0" hidden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wrapText="1"/>
    </xf>
    <xf numFmtId="165" fontId="14" fillId="4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2" fontId="10" fillId="4" borderId="2" xfId="0" applyNumberFormat="1" applyFont="1" applyFill="1" applyBorder="1" applyAlignment="1">
      <alignment horizontal="center"/>
    </xf>
    <xf numFmtId="2" fontId="10" fillId="4" borderId="3" xfId="0" applyNumberFormat="1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4" fillId="4" borderId="0" xfId="0" applyNumberFormat="1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  <xf numFmtId="164" fontId="10" fillId="4" borderId="2" xfId="0" applyNumberFormat="1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164" fontId="10" fillId="2" borderId="0" xfId="0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/>
    <xf numFmtId="0" fontId="13" fillId="2" borderId="0" xfId="0" applyFont="1" applyFill="1" applyAlignment="1">
      <alignment horizontal="center" vertical="top"/>
    </xf>
    <xf numFmtId="0" fontId="3" fillId="2" borderId="5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top"/>
    </xf>
    <xf numFmtId="164" fontId="12" fillId="4" borderId="2" xfId="0" applyNumberFormat="1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164" fontId="4" fillId="3" borderId="0" xfId="0" applyNumberFormat="1" applyFont="1" applyFill="1" applyAlignment="1" applyProtection="1">
      <alignment horizontal="center"/>
      <protection locked="0" hidden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9" fillId="2" borderId="4" xfId="0" applyFont="1" applyFill="1" applyBorder="1" applyAlignment="1">
      <alignment horizontal="right"/>
    </xf>
    <xf numFmtId="0" fontId="9" fillId="2" borderId="0" xfId="0" applyFont="1" applyFill="1" applyAlignment="1">
      <alignment horizontal="center"/>
    </xf>
    <xf numFmtId="164" fontId="10" fillId="4" borderId="3" xfId="0" applyNumberFormat="1" applyFont="1" applyFill="1" applyBorder="1" applyAlignment="1">
      <alignment horizontal="center"/>
    </xf>
    <xf numFmtId="4" fontId="4" fillId="4" borderId="0" xfId="0" applyNumberFormat="1" applyFont="1" applyFill="1" applyAlignment="1">
      <alignment horizontal="center"/>
    </xf>
    <xf numFmtId="0" fontId="4" fillId="3" borderId="0" xfId="0" applyFont="1" applyFill="1" applyAlignment="1" applyProtection="1">
      <alignment horizontal="center"/>
      <protection locked="0" hidden="1"/>
    </xf>
    <xf numFmtId="4" fontId="11" fillId="4" borderId="2" xfId="0" applyNumberFormat="1" applyFont="1" applyFill="1" applyBorder="1" applyAlignment="1">
      <alignment horizontal="center"/>
    </xf>
    <xf numFmtId="4" fontId="11" fillId="4" borderId="3" xfId="0" applyNumberFormat="1" applyFont="1" applyFill="1" applyBorder="1" applyAlignment="1">
      <alignment horizontal="center"/>
    </xf>
    <xf numFmtId="4" fontId="10" fillId="4" borderId="2" xfId="0" applyNumberFormat="1" applyFont="1" applyFill="1" applyBorder="1" applyAlignment="1">
      <alignment horizontal="center"/>
    </xf>
    <xf numFmtId="4" fontId="10" fillId="4" borderId="3" xfId="0" applyNumberFormat="1" applyFont="1" applyFill="1" applyBorder="1" applyAlignment="1">
      <alignment horizontal="center"/>
    </xf>
    <xf numFmtId="0" fontId="4" fillId="0" borderId="0" xfId="0" applyFont="1" applyAlignment="1" applyProtection="1">
      <alignment horizontal="center"/>
      <protection locked="0" hidden="1"/>
    </xf>
    <xf numFmtId="165" fontId="4" fillId="4" borderId="0" xfId="0" applyNumberFormat="1" applyFont="1" applyFill="1" applyAlignment="1">
      <alignment horizontal="center"/>
    </xf>
    <xf numFmtId="4" fontId="4" fillId="4" borderId="2" xfId="0" applyNumberFormat="1" applyFont="1" applyFill="1" applyBorder="1" applyAlignment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4" fillId="0" borderId="0" xfId="0" applyNumberFormat="1" applyFont="1" applyAlignment="1" applyProtection="1">
      <alignment horizontal="center"/>
      <protection locked="0" hidden="1"/>
    </xf>
    <xf numFmtId="1" fontId="4" fillId="0" borderId="0" xfId="0" applyNumberFormat="1" applyFont="1" applyAlignment="1" applyProtection="1">
      <alignment horizontal="center"/>
      <protection locked="0" hidden="1"/>
    </xf>
    <xf numFmtId="165" fontId="4" fillId="0" borderId="0" xfId="0" applyNumberFormat="1" applyFont="1" applyAlignment="1" applyProtection="1">
      <alignment horizontal="center"/>
      <protection locked="0" hidden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5426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tabSelected="1" topLeftCell="A32" zoomScale="115" zoomScaleNormal="115" workbookViewId="0">
      <selection activeCell="E31" sqref="E31:F31"/>
    </sheetView>
  </sheetViews>
  <sheetFormatPr defaultRowHeight="15" x14ac:dyDescent="0.25"/>
  <cols>
    <col min="1" max="1" width="6.140625" customWidth="1"/>
    <col min="3" max="3" width="6.42578125" customWidth="1"/>
    <col min="4" max="4" width="3.7109375" customWidth="1"/>
    <col min="5" max="5" width="10.140625" customWidth="1"/>
    <col min="6" max="6" width="5" customWidth="1"/>
    <col min="7" max="7" width="3.7109375" customWidth="1"/>
    <col min="8" max="8" width="9.42578125" customWidth="1"/>
    <col min="9" max="9" width="6" customWidth="1"/>
    <col min="10" max="10" width="3.7109375" customWidth="1"/>
    <col min="12" max="12" width="3.7109375" customWidth="1"/>
    <col min="13" max="13" width="4.42578125" customWidth="1"/>
    <col min="15" max="15" width="5.28515625" customWidth="1"/>
    <col min="16" max="16" width="3.7109375" customWidth="1"/>
    <col min="18" max="18" width="4.85546875" customWidth="1"/>
    <col min="19" max="19" width="14.5703125" customWidth="1"/>
  </cols>
  <sheetData>
    <row r="1" spans="1:19" x14ac:dyDescent="0.25">
      <c r="A1" s="23" t="s">
        <v>41</v>
      </c>
      <c r="B1" s="23"/>
      <c r="C1" s="23"/>
      <c r="D1" s="23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 t="s">
        <v>81</v>
      </c>
    </row>
    <row r="2" spans="1:19" ht="26.25" customHeight="1" x14ac:dyDescent="0.25">
      <c r="A2" s="40" t="s">
        <v>39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19" ht="15" customHeight="1" x14ac:dyDescent="0.25">
      <c r="A3" s="4"/>
      <c r="B3" s="26" t="s">
        <v>69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4"/>
    </row>
    <row r="4" spans="1:19" x14ac:dyDescent="0.25">
      <c r="A4" s="4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4"/>
    </row>
    <row r="5" spans="1:19" ht="6" customHeight="1" x14ac:dyDescent="0.25">
      <c r="A5" s="4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4"/>
    </row>
    <row r="6" spans="1:19" ht="12" hidden="1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idden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pans="1:19" ht="30.75" customHeight="1" x14ac:dyDescent="0.25">
      <c r="A8" s="46" t="s">
        <v>65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</row>
    <row r="9" spans="1:19" x14ac:dyDescent="0.25">
      <c r="A9" s="6"/>
      <c r="B9" s="23" t="s">
        <v>0</v>
      </c>
      <c r="C9" s="23"/>
      <c r="D9" s="5"/>
      <c r="E9" s="23" t="s">
        <v>2</v>
      </c>
      <c r="F9" s="23"/>
      <c r="G9" s="5"/>
      <c r="H9" s="23" t="s">
        <v>13</v>
      </c>
      <c r="I9" s="23"/>
      <c r="J9" s="5"/>
      <c r="K9" s="23" t="s">
        <v>4</v>
      </c>
      <c r="L9" s="23"/>
      <c r="M9" s="5"/>
      <c r="N9" s="23" t="s">
        <v>5</v>
      </c>
      <c r="O9" s="23"/>
      <c r="P9" s="6"/>
      <c r="Q9" s="23" t="s">
        <v>7</v>
      </c>
      <c r="R9" s="23"/>
      <c r="S9" s="6"/>
    </row>
    <row r="10" spans="1:19" x14ac:dyDescent="0.25">
      <c r="A10" s="6"/>
      <c r="B10" s="42" t="s">
        <v>1</v>
      </c>
      <c r="C10" s="42"/>
      <c r="D10" s="5"/>
      <c r="E10" s="42" t="s">
        <v>3</v>
      </c>
      <c r="F10" s="42"/>
      <c r="G10" s="5"/>
      <c r="H10" s="42" t="s">
        <v>14</v>
      </c>
      <c r="I10" s="42"/>
      <c r="J10" s="5"/>
      <c r="K10" s="42" t="s">
        <v>6</v>
      </c>
      <c r="L10" s="42"/>
      <c r="M10" s="19"/>
      <c r="N10" s="42" t="s">
        <v>6</v>
      </c>
      <c r="O10" s="42"/>
      <c r="P10" s="20"/>
      <c r="Q10" s="42" t="s">
        <v>8</v>
      </c>
      <c r="R10" s="42"/>
      <c r="S10" s="6"/>
    </row>
    <row r="11" spans="1:19" ht="5.0999999999999996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ht="15.75" thickBot="1" x14ac:dyDescent="0.3">
      <c r="A12" s="6"/>
      <c r="B12" s="65">
        <v>0</v>
      </c>
      <c r="C12" s="65"/>
      <c r="D12" s="3" t="s">
        <v>29</v>
      </c>
      <c r="E12" s="66">
        <v>0</v>
      </c>
      <c r="F12" s="66"/>
      <c r="G12" s="8" t="s">
        <v>28</v>
      </c>
      <c r="H12" s="65">
        <v>0</v>
      </c>
      <c r="I12" s="65"/>
      <c r="J12" s="3" t="s">
        <v>29</v>
      </c>
      <c r="K12" s="67">
        <v>0</v>
      </c>
      <c r="L12" s="67"/>
      <c r="M12" s="3" t="s">
        <v>29</v>
      </c>
      <c r="N12" s="66">
        <v>0</v>
      </c>
      <c r="O12" s="66"/>
      <c r="P12" s="3" t="s">
        <v>35</v>
      </c>
      <c r="Q12" s="63">
        <f>IF(E12=0,0,1*B12*E12*K12*N12/H12/1000)</f>
        <v>0</v>
      </c>
      <c r="R12" s="64"/>
      <c r="S12" s="9" t="s">
        <v>9</v>
      </c>
    </row>
    <row r="13" spans="1:19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18"/>
      <c r="R13" s="18"/>
      <c r="S13" s="6"/>
    </row>
    <row r="14" spans="1:19" x14ac:dyDescent="0.25">
      <c r="A14" s="6"/>
      <c r="B14" s="23" t="s">
        <v>10</v>
      </c>
      <c r="C14" s="23"/>
      <c r="D14" s="5"/>
      <c r="E14" s="23" t="s">
        <v>2</v>
      </c>
      <c r="F14" s="23"/>
      <c r="G14" s="5"/>
      <c r="H14" s="23" t="s">
        <v>15</v>
      </c>
      <c r="I14" s="23"/>
      <c r="J14" s="5"/>
      <c r="K14" s="23" t="s">
        <v>4</v>
      </c>
      <c r="L14" s="23"/>
      <c r="M14" s="5"/>
      <c r="N14" s="23" t="s">
        <v>5</v>
      </c>
      <c r="O14" s="23"/>
      <c r="P14" s="6"/>
      <c r="Q14" s="23" t="s">
        <v>11</v>
      </c>
      <c r="R14" s="23"/>
      <c r="S14" s="6"/>
    </row>
    <row r="15" spans="1:19" x14ac:dyDescent="0.25">
      <c r="A15" s="6"/>
      <c r="B15" s="42" t="s">
        <v>1</v>
      </c>
      <c r="C15" s="42"/>
      <c r="D15" s="19"/>
      <c r="E15" s="42" t="s">
        <v>3</v>
      </c>
      <c r="F15" s="42"/>
      <c r="G15" s="19"/>
      <c r="H15" s="42" t="s">
        <v>14</v>
      </c>
      <c r="I15" s="42"/>
      <c r="J15" s="19"/>
      <c r="K15" s="42" t="s">
        <v>6</v>
      </c>
      <c r="L15" s="42"/>
      <c r="M15" s="19"/>
      <c r="N15" s="42" t="s">
        <v>6</v>
      </c>
      <c r="O15" s="42"/>
      <c r="P15" s="20"/>
      <c r="Q15" s="42" t="s">
        <v>8</v>
      </c>
      <c r="R15" s="42"/>
      <c r="S15" s="6"/>
    </row>
    <row r="16" spans="1:19" ht="5.0999999999999996" customHeight="1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ht="15.75" thickBot="1" x14ac:dyDescent="0.3">
      <c r="A17" s="6"/>
      <c r="B17" s="61">
        <v>0</v>
      </c>
      <c r="C17" s="61"/>
      <c r="D17" s="3" t="s">
        <v>29</v>
      </c>
      <c r="E17" s="48">
        <f>E12</f>
        <v>0</v>
      </c>
      <c r="F17" s="48"/>
      <c r="G17" s="8" t="s">
        <v>28</v>
      </c>
      <c r="H17" s="48">
        <v>0.95</v>
      </c>
      <c r="I17" s="48"/>
      <c r="J17" s="3" t="s">
        <v>29</v>
      </c>
      <c r="K17" s="62">
        <f>K12</f>
        <v>0</v>
      </c>
      <c r="L17" s="48"/>
      <c r="M17" s="3" t="s">
        <v>29</v>
      </c>
      <c r="N17" s="48">
        <f>N12</f>
        <v>0</v>
      </c>
      <c r="O17" s="48"/>
      <c r="P17" s="3" t="s">
        <v>35</v>
      </c>
      <c r="Q17" s="63">
        <f>SUM(1)*(B17*E17*K17*N17/H17/1000)</f>
        <v>0</v>
      </c>
      <c r="R17" s="64"/>
      <c r="S17" s="9" t="s">
        <v>9</v>
      </c>
    </row>
    <row r="18" spans="1:19" x14ac:dyDescent="0.25">
      <c r="A18" s="6"/>
      <c r="B18" s="23" t="s">
        <v>25</v>
      </c>
      <c r="C18" s="2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ht="6.75" customHeight="1" thickBot="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ht="15.75" thickBot="1" x14ac:dyDescent="0.3">
      <c r="A20" s="6"/>
      <c r="B20" s="6"/>
      <c r="C20" s="6"/>
      <c r="D20" s="6"/>
      <c r="E20" s="49">
        <f>Q12</f>
        <v>0</v>
      </c>
      <c r="F20" s="50"/>
      <c r="G20" s="10" t="s">
        <v>36</v>
      </c>
      <c r="H20" s="11">
        <f>Q17</f>
        <v>0</v>
      </c>
      <c r="I20" s="6"/>
      <c r="J20" s="5" t="s">
        <v>35</v>
      </c>
      <c r="K20" s="12"/>
      <c r="L20" s="51" t="s">
        <v>62</v>
      </c>
      <c r="M20" s="51"/>
      <c r="N20" s="51"/>
      <c r="O20" s="51"/>
      <c r="P20" s="52"/>
      <c r="Q20" s="59">
        <f>Q12-Q17</f>
        <v>0</v>
      </c>
      <c r="R20" s="60"/>
      <c r="S20" s="9" t="s">
        <v>9</v>
      </c>
    </row>
    <row r="21" spans="1:19" ht="15.75" thickBot="1" x14ac:dyDescent="0.3">
      <c r="A21" s="6"/>
      <c r="B21" s="6"/>
      <c r="C21" s="6"/>
      <c r="D21" s="6"/>
      <c r="E21" s="6"/>
      <c r="F21" s="6"/>
      <c r="G21" s="6"/>
      <c r="H21" s="6"/>
      <c r="I21" s="6"/>
      <c r="J21" s="5"/>
      <c r="K21" s="6"/>
      <c r="L21" s="6"/>
      <c r="M21" s="6"/>
      <c r="N21" s="6"/>
      <c r="O21" s="6"/>
      <c r="P21" s="6"/>
      <c r="Q21" s="6"/>
      <c r="R21" s="6"/>
      <c r="S21" s="6"/>
    </row>
    <row r="22" spans="1:19" ht="15.75" thickBot="1" x14ac:dyDescent="0.3">
      <c r="A22" s="6"/>
      <c r="B22" s="6"/>
      <c r="C22" s="6"/>
      <c r="D22" s="6"/>
      <c r="E22" s="49">
        <f>Q20</f>
        <v>0</v>
      </c>
      <c r="F22" s="49"/>
      <c r="G22" s="3" t="s">
        <v>29</v>
      </c>
      <c r="H22" s="3" t="s">
        <v>12</v>
      </c>
      <c r="I22" s="21">
        <v>0</v>
      </c>
      <c r="J22" s="5" t="s">
        <v>35</v>
      </c>
      <c r="K22" s="51" t="s">
        <v>63</v>
      </c>
      <c r="L22" s="51"/>
      <c r="M22" s="51"/>
      <c r="N22" s="51"/>
      <c r="O22" s="51"/>
      <c r="P22" s="52"/>
      <c r="Q22" s="35">
        <f>Q20*I22</f>
        <v>0</v>
      </c>
      <c r="R22" s="54"/>
      <c r="S22" s="9" t="s">
        <v>19</v>
      </c>
    </row>
    <row r="23" spans="1:19" ht="15.75" thickBo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ht="15.75" thickBot="1" x14ac:dyDescent="0.3">
      <c r="A24" s="6"/>
      <c r="B24" s="6"/>
      <c r="C24" s="6"/>
      <c r="D24" s="6"/>
      <c r="E24" s="49">
        <f>Q20</f>
        <v>0</v>
      </c>
      <c r="F24" s="50"/>
      <c r="G24" s="3" t="s">
        <v>29</v>
      </c>
      <c r="H24" s="22" t="s">
        <v>37</v>
      </c>
      <c r="I24" s="22"/>
      <c r="J24" s="22"/>
      <c r="K24" s="22"/>
      <c r="L24" s="51" t="s">
        <v>64</v>
      </c>
      <c r="M24" s="51"/>
      <c r="N24" s="51"/>
      <c r="O24" s="51"/>
      <c r="P24" s="52"/>
      <c r="Q24" s="57">
        <f>Q20/10000*1300</f>
        <v>0</v>
      </c>
      <c r="R24" s="58"/>
      <c r="S24" s="9" t="s">
        <v>50</v>
      </c>
    </row>
    <row r="25" spans="1:19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ht="6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ht="28.5" customHeight="1" x14ac:dyDescent="0.25">
      <c r="A27" s="40" t="s">
        <v>38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</row>
    <row r="28" spans="1:19" x14ac:dyDescent="0.25">
      <c r="A28" s="6"/>
      <c r="B28" s="23" t="s">
        <v>16</v>
      </c>
      <c r="C28" s="23"/>
      <c r="D28" s="6"/>
      <c r="E28" s="23" t="s">
        <v>0</v>
      </c>
      <c r="F28" s="23"/>
      <c r="G28" s="6"/>
      <c r="H28" s="23" t="s">
        <v>2</v>
      </c>
      <c r="I28" s="23"/>
      <c r="J28" s="6"/>
      <c r="K28" s="23" t="s">
        <v>30</v>
      </c>
      <c r="L28" s="23"/>
      <c r="M28" s="6"/>
      <c r="N28" s="23" t="s">
        <v>31</v>
      </c>
      <c r="O28" s="23"/>
      <c r="P28" s="23" t="s">
        <v>60</v>
      </c>
      <c r="Q28" s="23"/>
      <c r="R28" s="23"/>
      <c r="S28" s="23"/>
    </row>
    <row r="29" spans="1:19" x14ac:dyDescent="0.25">
      <c r="A29" s="6"/>
      <c r="B29" s="42" t="s">
        <v>17</v>
      </c>
      <c r="C29" s="42"/>
      <c r="D29" s="20"/>
      <c r="E29" s="42" t="s">
        <v>18</v>
      </c>
      <c r="F29" s="42"/>
      <c r="G29" s="20"/>
      <c r="H29" s="42" t="s">
        <v>3</v>
      </c>
      <c r="I29" s="42"/>
      <c r="J29" s="20"/>
      <c r="K29" s="42" t="s">
        <v>32</v>
      </c>
      <c r="L29" s="42"/>
      <c r="M29" s="20"/>
      <c r="N29" s="42" t="s">
        <v>32</v>
      </c>
      <c r="O29" s="42"/>
      <c r="P29" s="42" t="s">
        <v>59</v>
      </c>
      <c r="Q29" s="42"/>
      <c r="R29" s="42"/>
      <c r="S29" s="42"/>
    </row>
    <row r="30" spans="1:19" ht="5.0999999999999996" customHeight="1" thickBot="1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ht="15" customHeight="1" thickBot="1" x14ac:dyDescent="0.3">
      <c r="A31" s="6"/>
      <c r="B31" s="55">
        <v>50000</v>
      </c>
      <c r="C31" s="55"/>
      <c r="D31" s="8" t="s">
        <v>28</v>
      </c>
      <c r="E31" s="56">
        <v>0</v>
      </c>
      <c r="F31" s="56"/>
      <c r="G31" s="3" t="s">
        <v>29</v>
      </c>
      <c r="H31" s="48">
        <f>E12</f>
        <v>0</v>
      </c>
      <c r="I31" s="48"/>
      <c r="J31" s="3" t="s">
        <v>58</v>
      </c>
      <c r="K31" s="45">
        <v>0</v>
      </c>
      <c r="L31" s="45"/>
      <c r="M31" s="8" t="s">
        <v>34</v>
      </c>
      <c r="N31" s="45">
        <v>0</v>
      </c>
      <c r="O31" s="45"/>
      <c r="P31" s="17" t="s">
        <v>33</v>
      </c>
      <c r="Q31" s="29">
        <f>IF(K17=0,0,B31/K17/N17)</f>
        <v>0</v>
      </c>
      <c r="R31" s="30"/>
      <c r="S31" s="9" t="s">
        <v>46</v>
      </c>
    </row>
    <row r="32" spans="1:19" ht="12" customHeight="1" x14ac:dyDescent="0.25">
      <c r="A32" s="6"/>
      <c r="B32" s="23" t="s">
        <v>22</v>
      </c>
      <c r="C32" s="23"/>
      <c r="D32" s="6"/>
      <c r="E32" s="23" t="s">
        <v>20</v>
      </c>
      <c r="F32" s="23"/>
      <c r="G32" s="6"/>
      <c r="H32" s="23"/>
      <c r="I32" s="23"/>
      <c r="J32" s="13"/>
      <c r="K32" s="23" t="s">
        <v>70</v>
      </c>
      <c r="L32" s="23"/>
      <c r="M32" s="23"/>
      <c r="N32" s="23"/>
      <c r="O32" s="23"/>
      <c r="P32" s="6"/>
      <c r="Q32" s="6"/>
      <c r="R32" s="6"/>
      <c r="S32" s="6"/>
    </row>
    <row r="33" spans="1:19" ht="12" customHeight="1" x14ac:dyDescent="0.25">
      <c r="A33" s="5"/>
      <c r="B33" s="23" t="s">
        <v>23</v>
      </c>
      <c r="C33" s="23"/>
      <c r="D33" s="5"/>
      <c r="E33" s="23" t="s">
        <v>21</v>
      </c>
      <c r="F33" s="23"/>
      <c r="G33" s="5"/>
      <c r="H33" s="23"/>
      <c r="I33" s="23"/>
      <c r="J33" s="5"/>
      <c r="K33" s="23"/>
      <c r="L33" s="23"/>
      <c r="M33" s="5"/>
      <c r="N33" s="5"/>
      <c r="O33" s="5"/>
      <c r="P33" s="5"/>
      <c r="Q33" s="5"/>
      <c r="R33" s="5"/>
      <c r="S33" s="5"/>
    </row>
    <row r="34" spans="1:19" ht="12" customHeight="1" thickBot="1" x14ac:dyDescent="0.3">
      <c r="A34" s="6"/>
      <c r="B34" s="23" t="s">
        <v>26</v>
      </c>
      <c r="C34" s="23"/>
      <c r="D34" s="6"/>
      <c r="E34" s="23" t="s">
        <v>27</v>
      </c>
      <c r="F34" s="23"/>
      <c r="G34" s="6"/>
      <c r="H34" s="23"/>
      <c r="I34" s="23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ht="15.75" thickBot="1" x14ac:dyDescent="0.3">
      <c r="A35" s="6"/>
      <c r="B35" s="6"/>
      <c r="C35" s="6"/>
      <c r="D35" s="6"/>
      <c r="E35" s="6"/>
      <c r="F35" s="6"/>
      <c r="G35" s="6"/>
      <c r="H35" s="6"/>
      <c r="I35" s="6"/>
      <c r="J35" s="3"/>
      <c r="K35" s="53" t="s">
        <v>49</v>
      </c>
      <c r="L35" s="53"/>
      <c r="M35" s="53"/>
      <c r="N35" s="53"/>
      <c r="O35" s="53"/>
      <c r="P35" s="53"/>
      <c r="Q35" s="35">
        <f>IF(E31=0,0,B31/E31*H31*(K31+N31))</f>
        <v>0</v>
      </c>
      <c r="R35" s="54"/>
      <c r="S35" s="6"/>
    </row>
    <row r="36" spans="1:19" x14ac:dyDescent="0.25">
      <c r="A36" s="6"/>
      <c r="B36" s="6"/>
      <c r="C36" s="6"/>
      <c r="D36" s="6"/>
      <c r="E36" s="6"/>
      <c r="F36" s="6"/>
      <c r="G36" s="6"/>
      <c r="H36" s="6"/>
      <c r="I36" s="6"/>
      <c r="J36" s="3"/>
      <c r="K36" s="10"/>
      <c r="L36" s="10"/>
      <c r="M36" s="10"/>
      <c r="N36" s="10"/>
      <c r="O36" s="10"/>
      <c r="P36" s="10"/>
      <c r="Q36" s="14"/>
      <c r="R36" s="14"/>
      <c r="S36" s="6"/>
    </row>
    <row r="37" spans="1:19" ht="4.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ht="27.75" customHeight="1" x14ac:dyDescent="0.3">
      <c r="A38" s="47" t="s">
        <v>40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</row>
    <row r="39" spans="1:19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ht="15.75" x14ac:dyDescent="0.25">
      <c r="A40" s="6"/>
      <c r="B40" s="23" t="s">
        <v>24</v>
      </c>
      <c r="C40" s="23"/>
      <c r="D40" s="6"/>
      <c r="E40" s="23" t="s">
        <v>43</v>
      </c>
      <c r="F40" s="23"/>
      <c r="G40" s="6"/>
      <c r="H40" s="23" t="s">
        <v>2</v>
      </c>
      <c r="I40" s="23"/>
      <c r="J40" s="6"/>
      <c r="K40" s="23" t="s">
        <v>66</v>
      </c>
      <c r="L40" s="23"/>
      <c r="M40" s="6"/>
      <c r="N40" s="23" t="s">
        <v>47</v>
      </c>
      <c r="O40" s="23"/>
      <c r="P40" s="6"/>
      <c r="Q40" s="32" t="s">
        <v>55</v>
      </c>
      <c r="R40" s="32"/>
      <c r="S40" s="6"/>
    </row>
    <row r="41" spans="1:19" ht="15.75" x14ac:dyDescent="0.25">
      <c r="A41" s="6"/>
      <c r="B41" s="42" t="s">
        <v>42</v>
      </c>
      <c r="C41" s="42"/>
      <c r="D41" s="20"/>
      <c r="E41" s="42" t="s">
        <v>44</v>
      </c>
      <c r="F41" s="42"/>
      <c r="G41" s="20"/>
      <c r="H41" s="42" t="s">
        <v>3</v>
      </c>
      <c r="I41" s="42"/>
      <c r="J41" s="20"/>
      <c r="K41" s="42" t="s">
        <v>45</v>
      </c>
      <c r="L41" s="42"/>
      <c r="M41" s="20"/>
      <c r="N41" s="42" t="s">
        <v>48</v>
      </c>
      <c r="O41" s="42"/>
      <c r="P41" s="20"/>
      <c r="Q41" s="25" t="s">
        <v>56</v>
      </c>
      <c r="R41" s="25"/>
      <c r="S41" s="6"/>
    </row>
    <row r="42" spans="1:19" ht="5.0999999999999996" customHeight="1" thickBo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15.75" thickBot="1" x14ac:dyDescent="0.3">
      <c r="A43" s="6"/>
      <c r="B43" s="45">
        <v>178</v>
      </c>
      <c r="C43" s="45"/>
      <c r="D43" s="10" t="s">
        <v>36</v>
      </c>
      <c r="E43" s="45">
        <v>0</v>
      </c>
      <c r="F43" s="45"/>
      <c r="G43" s="3" t="s">
        <v>29</v>
      </c>
      <c r="H43" s="48">
        <f>E12</f>
        <v>0</v>
      </c>
      <c r="I43" s="48"/>
      <c r="J43" s="3" t="s">
        <v>35</v>
      </c>
      <c r="K43" s="35">
        <f>SUM(B43-E43)*H43</f>
        <v>0</v>
      </c>
      <c r="L43" s="36"/>
      <c r="M43" s="8" t="s">
        <v>28</v>
      </c>
      <c r="N43" s="43">
        <f>Q22</f>
        <v>0</v>
      </c>
      <c r="O43" s="44"/>
      <c r="P43" s="3" t="s">
        <v>35</v>
      </c>
      <c r="Q43" s="29">
        <f>IF(N43=0,0,K43/N43)</f>
        <v>0</v>
      </c>
      <c r="R43" s="30"/>
      <c r="S43" s="9" t="s">
        <v>46</v>
      </c>
    </row>
    <row r="44" spans="1:19" ht="12" customHeight="1" x14ac:dyDescent="0.25">
      <c r="A44" s="23" t="s">
        <v>71</v>
      </c>
      <c r="B44" s="23"/>
      <c r="C44" s="23"/>
      <c r="D44" s="23"/>
      <c r="E44" s="23" t="s">
        <v>72</v>
      </c>
      <c r="F44" s="23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12" customHeight="1" x14ac:dyDescent="0.25">
      <c r="A45" s="3"/>
      <c r="B45" s="3"/>
      <c r="C45" s="3"/>
      <c r="D45" s="3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ht="12" customHeight="1" x14ac:dyDescent="0.25">
      <c r="A46" s="6"/>
      <c r="B46" s="23" t="s">
        <v>82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6"/>
    </row>
    <row r="47" spans="1:19" x14ac:dyDescent="0.25">
      <c r="A47" s="6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6"/>
    </row>
    <row r="48" spans="1:19" ht="15.75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ht="18.75" x14ac:dyDescent="0.25">
      <c r="A49" s="40" t="s">
        <v>57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</row>
    <row r="50" spans="1:19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19" ht="15.75" x14ac:dyDescent="0.25">
      <c r="A51" s="6"/>
      <c r="B51" s="23" t="s">
        <v>51</v>
      </c>
      <c r="C51" s="23"/>
      <c r="D51" s="6"/>
      <c r="E51" s="23" t="s">
        <v>52</v>
      </c>
      <c r="F51" s="23"/>
      <c r="G51" s="23" t="s">
        <v>67</v>
      </c>
      <c r="H51" s="23"/>
      <c r="I51" s="23"/>
      <c r="J51" s="23"/>
      <c r="K51" s="23" t="s">
        <v>47</v>
      </c>
      <c r="L51" s="23"/>
      <c r="M51" s="6"/>
      <c r="N51" s="23"/>
      <c r="O51" s="23"/>
      <c r="P51" s="6"/>
      <c r="Q51" s="32" t="s">
        <v>55</v>
      </c>
      <c r="R51" s="32"/>
      <c r="S51" s="6"/>
    </row>
    <row r="52" spans="1:19" ht="15.75" x14ac:dyDescent="0.25">
      <c r="A52" s="23" t="s">
        <v>78</v>
      </c>
      <c r="B52" s="23"/>
      <c r="C52" s="23"/>
      <c r="D52" s="23"/>
      <c r="E52" s="23" t="s">
        <v>53</v>
      </c>
      <c r="F52" s="23"/>
      <c r="G52" s="6"/>
      <c r="H52" s="23" t="s">
        <v>54</v>
      </c>
      <c r="I52" s="23"/>
      <c r="J52" s="6"/>
      <c r="K52" s="23" t="s">
        <v>48</v>
      </c>
      <c r="L52" s="23"/>
      <c r="M52" s="6"/>
      <c r="N52" s="23"/>
      <c r="O52" s="23"/>
      <c r="P52" s="6"/>
      <c r="Q52" s="32" t="s">
        <v>56</v>
      </c>
      <c r="R52" s="32"/>
      <c r="S52" s="6"/>
    </row>
    <row r="53" spans="1:19" ht="15.75" customHeight="1" thickBot="1" x14ac:dyDescent="0.3">
      <c r="A53" s="6"/>
      <c r="B53" s="6"/>
      <c r="C53" s="6"/>
      <c r="D53" s="6"/>
      <c r="E53" s="23" t="s">
        <v>77</v>
      </c>
      <c r="F53" s="23"/>
      <c r="G53" s="6"/>
      <c r="H53" s="41" t="s">
        <v>79</v>
      </c>
      <c r="I53" s="41"/>
      <c r="J53" s="6"/>
      <c r="K53" s="6"/>
      <c r="L53" s="6"/>
      <c r="M53" s="6"/>
      <c r="N53" s="31"/>
      <c r="O53" s="23"/>
      <c r="P53" s="6"/>
      <c r="Q53" s="6"/>
      <c r="R53" s="6"/>
      <c r="S53" s="6"/>
    </row>
    <row r="54" spans="1:19" ht="15.75" thickBot="1" x14ac:dyDescent="0.3">
      <c r="A54" s="6"/>
      <c r="B54" s="33">
        <f>Q35</f>
        <v>0</v>
      </c>
      <c r="C54" s="33"/>
      <c r="D54" s="8" t="s">
        <v>28</v>
      </c>
      <c r="E54" s="34">
        <f>IF(Q31=0,0,Q31)</f>
        <v>0</v>
      </c>
      <c r="F54" s="34"/>
      <c r="G54" s="3" t="s">
        <v>35</v>
      </c>
      <c r="H54" s="35">
        <f>IF(E54=0,0,B54/E54)</f>
        <v>0</v>
      </c>
      <c r="I54" s="36"/>
      <c r="J54" s="3" t="s">
        <v>34</v>
      </c>
      <c r="K54" s="35">
        <f>Q22</f>
        <v>0</v>
      </c>
      <c r="L54" s="36"/>
      <c r="M54" s="3"/>
      <c r="N54" s="37"/>
      <c r="O54" s="38"/>
      <c r="P54" s="3" t="s">
        <v>35</v>
      </c>
      <c r="Q54" s="29">
        <f>IF(K43=0,0,K43/(H54+K54))</f>
        <v>0</v>
      </c>
      <c r="R54" s="30"/>
      <c r="S54" s="9" t="s">
        <v>46</v>
      </c>
    </row>
    <row r="55" spans="1:19" ht="6.7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19" x14ac:dyDescent="0.25">
      <c r="A56" s="23" t="s">
        <v>83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1:19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x14ac:dyDescent="0.25">
      <c r="A58" s="3"/>
      <c r="B58" s="3"/>
      <c r="C58" s="3"/>
      <c r="D58" s="3"/>
      <c r="E58" s="3"/>
      <c r="F58" s="3"/>
      <c r="G58" s="28" t="s">
        <v>68</v>
      </c>
      <c r="H58" s="28"/>
      <c r="I58" s="28"/>
      <c r="J58" s="28"/>
      <c r="K58" s="28"/>
      <c r="L58" s="28"/>
      <c r="M58" s="28"/>
      <c r="N58" s="28"/>
      <c r="O58" s="28"/>
      <c r="P58" s="3" t="s">
        <v>35</v>
      </c>
      <c r="Q58" s="27">
        <f>IF(Q31&gt;7,7,Q31)</f>
        <v>0</v>
      </c>
      <c r="R58" s="27"/>
      <c r="S58" s="2" t="s">
        <v>46</v>
      </c>
    </row>
    <row r="59" spans="1:19" x14ac:dyDescent="0.2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2"/>
      <c r="R59" s="22"/>
      <c r="S59" s="22"/>
    </row>
    <row r="60" spans="1:19" x14ac:dyDescent="0.25">
      <c r="A60" s="6"/>
      <c r="B60" s="5" t="s">
        <v>61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1:19" x14ac:dyDescent="0.25">
      <c r="A61" s="15"/>
      <c r="B61" s="22" t="s">
        <v>84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</row>
    <row r="62" spans="1:19" ht="20.100000000000001" customHeight="1" x14ac:dyDescent="0.25">
      <c r="A62" s="6"/>
      <c r="B62" s="22" t="s">
        <v>73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6"/>
    </row>
    <row r="63" spans="1:19" ht="20.100000000000001" customHeight="1" x14ac:dyDescent="0.25">
      <c r="A63" s="6"/>
      <c r="B63" s="24" t="s">
        <v>74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</row>
    <row r="64" spans="1:19" ht="20.100000000000001" customHeight="1" x14ac:dyDescent="0.25">
      <c r="A64" s="1"/>
      <c r="B64" s="24" t="s">
        <v>80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</row>
    <row r="65" spans="1:19" ht="20.100000000000001" customHeight="1" x14ac:dyDescent="0.25">
      <c r="A65" s="1"/>
      <c r="B65" s="22" t="s">
        <v>75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</row>
    <row r="66" spans="1:19" ht="20.100000000000001" customHeight="1" x14ac:dyDescent="0.25">
      <c r="A66" s="1"/>
      <c r="B66" s="22" t="s">
        <v>76</v>
      </c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</row>
    <row r="67" spans="1:19" ht="20.100000000000001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</sheetData>
  <sheetProtection password="EA25" sheet="1" objects="1" scenarios="1" selectLockedCells="1"/>
  <mergeCells count="138">
    <mergeCell ref="B61:S61"/>
    <mergeCell ref="Q9:R9"/>
    <mergeCell ref="Q10:R10"/>
    <mergeCell ref="Q12:R12"/>
    <mergeCell ref="B14:C14"/>
    <mergeCell ref="E14:F14"/>
    <mergeCell ref="H14:I14"/>
    <mergeCell ref="K14:L14"/>
    <mergeCell ref="N14:O14"/>
    <mergeCell ref="Q14:R14"/>
    <mergeCell ref="K9:L9"/>
    <mergeCell ref="N9:O9"/>
    <mergeCell ref="K10:L10"/>
    <mergeCell ref="N10:O10"/>
    <mergeCell ref="B12:C12"/>
    <mergeCell ref="E12:F12"/>
    <mergeCell ref="H12:I12"/>
    <mergeCell ref="K12:L12"/>
    <mergeCell ref="N12:O12"/>
    <mergeCell ref="B9:C9"/>
    <mergeCell ref="B10:C10"/>
    <mergeCell ref="E9:F9"/>
    <mergeCell ref="E10:F10"/>
    <mergeCell ref="H9:I9"/>
    <mergeCell ref="H10:I10"/>
    <mergeCell ref="Q20:R20"/>
    <mergeCell ref="Q22:R22"/>
    <mergeCell ref="B17:C17"/>
    <mergeCell ref="E17:F17"/>
    <mergeCell ref="H17:I17"/>
    <mergeCell ref="K17:L17"/>
    <mergeCell ref="N17:O17"/>
    <mergeCell ref="Q17:R17"/>
    <mergeCell ref="B15:C15"/>
    <mergeCell ref="E15:F15"/>
    <mergeCell ref="H15:I15"/>
    <mergeCell ref="K15:L15"/>
    <mergeCell ref="N15:O15"/>
    <mergeCell ref="Q15:R15"/>
    <mergeCell ref="L20:P20"/>
    <mergeCell ref="B18:C18"/>
    <mergeCell ref="B31:C31"/>
    <mergeCell ref="B32:C32"/>
    <mergeCell ref="E31:F31"/>
    <mergeCell ref="E32:F32"/>
    <mergeCell ref="E33:F33"/>
    <mergeCell ref="B33:C33"/>
    <mergeCell ref="Q24:R24"/>
    <mergeCell ref="B28:C28"/>
    <mergeCell ref="B29:C29"/>
    <mergeCell ref="E28:F28"/>
    <mergeCell ref="E29:F29"/>
    <mergeCell ref="H28:I28"/>
    <mergeCell ref="H29:I29"/>
    <mergeCell ref="H31:I31"/>
    <mergeCell ref="K31:L31"/>
    <mergeCell ref="N28:O28"/>
    <mergeCell ref="N29:O29"/>
    <mergeCell ref="N31:O31"/>
    <mergeCell ref="Q31:R31"/>
    <mergeCell ref="H32:I32"/>
    <mergeCell ref="H33:I33"/>
    <mergeCell ref="K28:L28"/>
    <mergeCell ref="K29:L29"/>
    <mergeCell ref="K33:L33"/>
    <mergeCell ref="A1:D1"/>
    <mergeCell ref="B43:C43"/>
    <mergeCell ref="B40:C40"/>
    <mergeCell ref="B41:C41"/>
    <mergeCell ref="E43:F43"/>
    <mergeCell ref="E40:F40"/>
    <mergeCell ref="E41:F41"/>
    <mergeCell ref="A2:S2"/>
    <mergeCell ref="A8:S8"/>
    <mergeCell ref="A27:S27"/>
    <mergeCell ref="A38:S38"/>
    <mergeCell ref="H43:I43"/>
    <mergeCell ref="P29:S29"/>
    <mergeCell ref="E22:F22"/>
    <mergeCell ref="E20:F20"/>
    <mergeCell ref="E24:F24"/>
    <mergeCell ref="H24:K24"/>
    <mergeCell ref="K22:P22"/>
    <mergeCell ref="L24:P24"/>
    <mergeCell ref="K35:P35"/>
    <mergeCell ref="B34:C34"/>
    <mergeCell ref="H34:I34"/>
    <mergeCell ref="P28:S28"/>
    <mergeCell ref="Q35:R35"/>
    <mergeCell ref="H40:I40"/>
    <mergeCell ref="H41:I41"/>
    <mergeCell ref="K43:L43"/>
    <mergeCell ref="K40:L40"/>
    <mergeCell ref="K41:L41"/>
    <mergeCell ref="Q43:R43"/>
    <mergeCell ref="N40:O40"/>
    <mergeCell ref="N41:O41"/>
    <mergeCell ref="N43:O43"/>
    <mergeCell ref="Q40:R40"/>
    <mergeCell ref="E54:F54"/>
    <mergeCell ref="H54:I54"/>
    <mergeCell ref="K54:L54"/>
    <mergeCell ref="N54:O54"/>
    <mergeCell ref="B46:R46"/>
    <mergeCell ref="B47:R47"/>
    <mergeCell ref="E44:F44"/>
    <mergeCell ref="B51:C51"/>
    <mergeCell ref="E51:F51"/>
    <mergeCell ref="K51:L51"/>
    <mergeCell ref="N51:O51"/>
    <mergeCell ref="A49:S49"/>
    <mergeCell ref="A44:D44"/>
    <mergeCell ref="E53:F53"/>
    <mergeCell ref="H53:I53"/>
    <mergeCell ref="B65:S65"/>
    <mergeCell ref="B66:S66"/>
    <mergeCell ref="A56:S56"/>
    <mergeCell ref="B63:S63"/>
    <mergeCell ref="Q59:S59"/>
    <mergeCell ref="Q41:R41"/>
    <mergeCell ref="B3:R5"/>
    <mergeCell ref="B62:R62"/>
    <mergeCell ref="E34:F34"/>
    <mergeCell ref="B64:S64"/>
    <mergeCell ref="K32:O32"/>
    <mergeCell ref="Q58:R58"/>
    <mergeCell ref="G58:O58"/>
    <mergeCell ref="Q54:R54"/>
    <mergeCell ref="A52:D52"/>
    <mergeCell ref="G51:J51"/>
    <mergeCell ref="N53:O53"/>
    <mergeCell ref="Q51:R51"/>
    <mergeCell ref="Q52:R52"/>
    <mergeCell ref="E52:F52"/>
    <mergeCell ref="H52:I52"/>
    <mergeCell ref="K52:L52"/>
    <mergeCell ref="N52:O52"/>
    <mergeCell ref="B54:C5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</dc:creator>
  <cp:lastModifiedBy>Rob</cp:lastModifiedBy>
  <cp:lastPrinted>2014-09-13T22:37:08Z</cp:lastPrinted>
  <dcterms:created xsi:type="dcterms:W3CDTF">2014-09-13T18:00:51Z</dcterms:created>
  <dcterms:modified xsi:type="dcterms:W3CDTF">2014-09-18T01:27:42Z</dcterms:modified>
</cp:coreProperties>
</file>